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обота\Фактор академия блог\"/>
    </mc:Choice>
  </mc:AlternateContent>
  <xr:revisionPtr revIDLastSave="0" documentId="13_ncr:1_{21711108-1BCF-42A9-9165-7A64C46930D2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Лист1!$B$3:$G$21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9" i="1"/>
  <c r="F17" i="1"/>
  <c r="F8" i="1"/>
  <c r="F9" i="1"/>
  <c r="F10" i="1"/>
  <c r="F11" i="1"/>
  <c r="F12" i="1"/>
  <c r="F13" i="1"/>
  <c r="F14" i="1"/>
  <c r="F15" i="1"/>
  <c r="F7" i="1"/>
  <c r="C20" i="1"/>
  <c r="C16" i="1"/>
  <c r="C21" i="1" l="1"/>
  <c r="F20" i="1"/>
  <c r="G17" i="1"/>
  <c r="G18" i="1"/>
  <c r="D20" i="1" l="1"/>
  <c r="G16" i="1" l="1"/>
  <c r="D16" i="1"/>
  <c r="D21" i="1" s="1"/>
  <c r="F16" i="1" l="1"/>
  <c r="F21" i="1" s="1"/>
  <c r="B7" i="4"/>
  <c r="B32" i="4" s="1"/>
  <c r="D57" i="3"/>
  <c r="D59" i="3" s="1"/>
  <c r="C57" i="3"/>
  <c r="C59" i="3" s="1"/>
  <c r="B57" i="3"/>
  <c r="B59" i="3" s="1"/>
  <c r="C50" i="3"/>
  <c r="B50" i="3"/>
  <c r="E50" i="3" s="1"/>
  <c r="E46" i="3"/>
  <c r="D46" i="3"/>
  <c r="C46" i="3"/>
  <c r="B46" i="3"/>
  <c r="D41" i="3"/>
  <c r="C41" i="3"/>
  <c r="B41" i="3"/>
  <c r="E41" i="3" s="1"/>
  <c r="D33" i="3"/>
  <c r="C33" i="3"/>
  <c r="B33" i="3"/>
  <c r="E33" i="3" s="1"/>
  <c r="E23" i="3"/>
  <c r="D23" i="3"/>
  <c r="C23" i="3"/>
  <c r="B23" i="3"/>
  <c r="D14" i="3"/>
  <c r="C14" i="3"/>
  <c r="B14" i="3"/>
  <c r="E14" i="3" s="1"/>
  <c r="E42" i="2"/>
  <c r="E39" i="2"/>
  <c r="E33" i="2"/>
  <c r="E30" i="2"/>
  <c r="D27" i="2"/>
  <c r="D44" i="2" s="1"/>
  <c r="C27" i="2"/>
  <c r="C44" i="2" s="1"/>
  <c r="B27" i="2"/>
  <c r="D21" i="2"/>
  <c r="C21" i="2"/>
  <c r="B21" i="2"/>
  <c r="E21" i="2" s="1"/>
  <c r="D16" i="2"/>
  <c r="C16" i="2"/>
  <c r="B16" i="2"/>
  <c r="E16" i="2" s="1"/>
  <c r="D10" i="2"/>
  <c r="C10" i="2"/>
  <c r="E10" i="2" s="1"/>
  <c r="B10" i="2"/>
  <c r="E57" i="3" l="1"/>
  <c r="E59" i="3" s="1"/>
  <c r="E27" i="2"/>
  <c r="B44" i="2"/>
  <c r="G20" i="1" l="1"/>
  <c r="G21" i="1" s="1"/>
</calcChain>
</file>

<file path=xl/sharedStrings.xml><?xml version="1.0" encoding="utf-8"?>
<sst xmlns="http://schemas.openxmlformats.org/spreadsheetml/2006/main" count="50" uniqueCount="43">
  <si>
    <t>Місяць</t>
  </si>
  <si>
    <t>Сума доходу, що оподатковується ЄП ( кол. 2 "+" кол.3 "+" кол.4 "-" кол. 5, 6, 7)</t>
  </si>
  <si>
    <t>9-ть місяців</t>
  </si>
  <si>
    <t>4 кв.</t>
  </si>
  <si>
    <t>рік</t>
  </si>
  <si>
    <t xml:space="preserve">КНИГА ОБЛІКУ ДОХОДІВ </t>
  </si>
  <si>
    <t>Сума єдиного податку</t>
  </si>
  <si>
    <t>Дані для 4ДФ 1 квартал 2024</t>
  </si>
  <si>
    <t>КОНОВАЛЕНКО В А,. ПIДПРИЄМЕЦЬ 2829320336</t>
  </si>
  <si>
    <t>ГУСАК О.А. ФОП 3270313410</t>
  </si>
  <si>
    <t>ОЛЕКСIЄНКО ЛIДIЯ АНТОНIВНА 1989601440</t>
  </si>
  <si>
    <t>ФОП Гайдуков Iгор Миколайович 2242401394</t>
  </si>
  <si>
    <t>Булгаков О.О. ФОП 3189202570</t>
  </si>
  <si>
    <t>ЄВДОКИМОВА О. О.ФОП 3093906346</t>
  </si>
  <si>
    <t>ЛУХНЬОВА НАТАЛIЯ ОЛЕКСIЇВНА 2790500965</t>
  </si>
  <si>
    <t>ЛАДАНЮК О.О. ФОП 2808712782</t>
  </si>
  <si>
    <t>КЛIМОВ А.О. ФОП 3113806855</t>
  </si>
  <si>
    <t>Дані для 4ДФ 2 квартал 2024</t>
  </si>
  <si>
    <t>квітень</t>
  </si>
  <si>
    <t>травень</t>
  </si>
  <si>
    <t>червень</t>
  </si>
  <si>
    <t xml:space="preserve">КОНОВАЛЕНКО В А,. ПIДПРИЄМЕЦЬ </t>
  </si>
  <si>
    <t>2829320336</t>
  </si>
  <si>
    <t>ОЛЕКСIЄНКО ЛIДIЯ АНТОНIВНА</t>
  </si>
  <si>
    <t>1989601440</t>
  </si>
  <si>
    <t>ФОП Гайдуков Iгор Миколайович</t>
  </si>
  <si>
    <t>2242401394</t>
  </si>
  <si>
    <t>3270313410</t>
  </si>
  <si>
    <t>ГУСАК О.А. ФОП</t>
  </si>
  <si>
    <t>2808712782</t>
  </si>
  <si>
    <t>ЛАДАНЮК О.О. ФОП</t>
  </si>
  <si>
    <t>3189202570</t>
  </si>
  <si>
    <t>Булгаков О.О. ФОП</t>
  </si>
  <si>
    <t>3113806855</t>
  </si>
  <si>
    <t>КЛIМОВ А.О. ФОП</t>
  </si>
  <si>
    <t>Дані для 4ДФ 3 квартал 2024</t>
  </si>
  <si>
    <t>ЄП 2 група і 3 гр 5% 2024 р.</t>
  </si>
  <si>
    <t>ФОП Карімов Дмитро Іванович</t>
  </si>
  <si>
    <t>Надходження у безготівковій формі (рахунок)</t>
  </si>
  <si>
    <t>Надходження у готівковій формі (ПРРО)</t>
  </si>
  <si>
    <t>одиниці виміру: грн. з коп.</t>
  </si>
  <si>
    <t xml:space="preserve">РНОКПП </t>
  </si>
  <si>
    <t>Сума повернень покупцям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</si>
</sst>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6" fillId="0" borderId="9" xfId="0" applyFont="1" applyBorder="1"/>
    <xf numFmtId="0" fontId="1" fillId="0" borderId="2" xfId="0" applyFont="1" applyBorder="1" applyAlignment="1">
      <alignment wrapText="1"/>
    </xf>
    <xf numFmtId="2" fontId="6" fillId="0" borderId="9" xfId="0" applyNumberFormat="1" applyFont="1" applyBorder="1"/>
    <xf numFmtId="0" fontId="5" fillId="0" borderId="6" xfId="0" applyFont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2" fontId="0" fillId="5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2" fontId="0" fillId="0" borderId="0" xfId="0" applyNumberFormat="1"/>
    <xf numFmtId="0" fontId="7" fillId="0" borderId="0" xfId="0" applyFont="1"/>
    <xf numFmtId="2" fontId="8" fillId="0" borderId="0" xfId="0" applyNumberFormat="1" applyFont="1"/>
    <xf numFmtId="2" fontId="0" fillId="8" borderId="0" xfId="0" applyNumberFormat="1" applyFill="1"/>
    <xf numFmtId="2" fontId="0" fillId="9" borderId="0" xfId="0" applyNumberFormat="1" applyFill="1"/>
    <xf numFmtId="0" fontId="8" fillId="0" borderId="12" xfId="0" applyFont="1" applyBorder="1" applyAlignment="1">
      <alignment vertical="center"/>
    </xf>
    <xf numFmtId="2" fontId="8" fillId="9" borderId="1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9" fillId="3" borderId="10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right" wrapText="1"/>
    </xf>
    <xf numFmtId="2" fontId="6" fillId="0" borderId="9" xfId="0" applyNumberFormat="1" applyFont="1" applyBorder="1" applyAlignment="1">
      <alignment horizontal="right" wrapText="1"/>
    </xf>
    <xf numFmtId="2" fontId="10" fillId="0" borderId="9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wrapText="1"/>
    </xf>
    <xf numFmtId="0" fontId="9" fillId="4" borderId="9" xfId="0" applyFont="1" applyFill="1" applyBorder="1" applyAlignment="1">
      <alignment wrapText="1"/>
    </xf>
    <xf numFmtId="2" fontId="9" fillId="4" borderId="9" xfId="0" applyNumberFormat="1" applyFont="1" applyFill="1" applyBorder="1" applyAlignment="1">
      <alignment wrapText="1"/>
    </xf>
    <xf numFmtId="164" fontId="9" fillId="4" borderId="9" xfId="0" applyNumberFormat="1" applyFont="1" applyFill="1" applyBorder="1" applyAlignment="1">
      <alignment horizontal="right" wrapText="1"/>
    </xf>
    <xf numFmtId="0" fontId="9" fillId="4" borderId="11" xfId="0" applyFont="1" applyFill="1" applyBorder="1" applyAlignment="1">
      <alignment wrapText="1"/>
    </xf>
    <xf numFmtId="2" fontId="9" fillId="4" borderId="11" xfId="0" applyNumberFormat="1" applyFont="1" applyFill="1" applyBorder="1" applyAlignment="1">
      <alignment wrapText="1"/>
    </xf>
    <xf numFmtId="164" fontId="9" fillId="4" borderId="11" xfId="0" applyNumberFormat="1" applyFont="1" applyFill="1" applyBorder="1" applyAlignment="1">
      <alignment horizontal="right" wrapText="1"/>
    </xf>
    <xf numFmtId="1" fontId="5" fillId="0" borderId="1" xfId="0" applyNumberFormat="1" applyFont="1" applyBorder="1" applyAlignment="1">
      <alignment wrapText="1"/>
    </xf>
    <xf numFmtId="2" fontId="9" fillId="4" borderId="9" xfId="0" applyNumberFormat="1" applyFont="1" applyFill="1" applyBorder="1" applyAlignment="1">
      <alignment horizontal="right" wrapText="1"/>
    </xf>
    <xf numFmtId="2" fontId="6" fillId="0" borderId="9" xfId="0" applyNumberFormat="1" applyFont="1" applyBorder="1" applyAlignment="1">
      <alignment wrapText="1"/>
    </xf>
    <xf numFmtId="2" fontId="9" fillId="4" borderId="11" xfId="0" applyNumberFormat="1" applyFont="1" applyFill="1" applyBorder="1" applyAlignment="1">
      <alignment horizontal="right" wrapText="1"/>
    </xf>
    <xf numFmtId="0" fontId="9" fillId="10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K8" sqref="K8"/>
    </sheetView>
  </sheetViews>
  <sheetFormatPr defaultRowHeight="14.4" x14ac:dyDescent="0.3"/>
  <cols>
    <col min="2" max="2" width="18.77734375" customWidth="1"/>
    <col min="3" max="3" width="17.21875" customWidth="1"/>
    <col min="4" max="5" width="18.21875" customWidth="1"/>
    <col min="6" max="6" width="34.5546875" customWidth="1"/>
    <col min="7" max="7" width="17.109375" customWidth="1"/>
    <col min="8" max="8" width="9.44140625" bestFit="1" customWidth="1"/>
  </cols>
  <sheetData>
    <row r="1" spans="1:8" ht="18.600000000000001" thickBot="1" x14ac:dyDescent="0.4">
      <c r="A1" s="1"/>
      <c r="B1" s="24" t="s">
        <v>37</v>
      </c>
      <c r="C1" s="25"/>
      <c r="D1" s="25"/>
      <c r="E1" s="23"/>
      <c r="F1" s="2" t="s">
        <v>36</v>
      </c>
    </row>
    <row r="2" spans="1:8" ht="16.2" thickBot="1" x14ac:dyDescent="0.35">
      <c r="A2" s="1"/>
      <c r="B2" s="42" t="s">
        <v>41</v>
      </c>
      <c r="C2" s="42">
        <v>3223456789</v>
      </c>
      <c r="D2" s="1"/>
      <c r="E2" s="1"/>
      <c r="F2" s="1"/>
      <c r="G2" s="1"/>
    </row>
    <row r="3" spans="1:8" ht="27" customHeight="1" thickBot="1" x14ac:dyDescent="0.45">
      <c r="A3" s="1"/>
      <c r="B3" s="26" t="s">
        <v>5</v>
      </c>
      <c r="C3" s="27"/>
      <c r="D3" s="27"/>
      <c r="E3" s="27"/>
      <c r="F3" s="28"/>
    </row>
    <row r="4" spans="1:8" ht="18" customHeight="1" thickBot="1" x14ac:dyDescent="0.35">
      <c r="A4" s="1"/>
      <c r="B4" s="3"/>
      <c r="C4" s="29"/>
      <c r="D4" s="9"/>
      <c r="E4" s="9"/>
      <c r="F4" s="4" t="s">
        <v>40</v>
      </c>
      <c r="G4" s="3"/>
    </row>
    <row r="5" spans="1:8" ht="54" customHeight="1" thickBot="1" x14ac:dyDescent="0.35">
      <c r="A5" s="5"/>
      <c r="B5" s="46" t="s">
        <v>0</v>
      </c>
      <c r="C5" s="46" t="s">
        <v>39</v>
      </c>
      <c r="D5" s="46" t="s">
        <v>38</v>
      </c>
      <c r="E5" s="46" t="s">
        <v>42</v>
      </c>
      <c r="F5" s="46" t="s">
        <v>1</v>
      </c>
      <c r="G5" s="46" t="s">
        <v>6</v>
      </c>
    </row>
    <row r="6" spans="1:8" ht="16.2" thickBot="1" x14ac:dyDescent="0.35">
      <c r="A6" s="5"/>
      <c r="B6" s="30">
        <v>1</v>
      </c>
      <c r="C6" s="30"/>
      <c r="D6" s="30">
        <v>3</v>
      </c>
      <c r="E6" s="30"/>
      <c r="F6" s="30">
        <v>4</v>
      </c>
      <c r="G6" s="30">
        <v>5</v>
      </c>
    </row>
    <row r="7" spans="1:8" ht="16.2" thickBot="1" x14ac:dyDescent="0.35">
      <c r="A7" s="7"/>
      <c r="B7" s="31">
        <v>1</v>
      </c>
      <c r="C7" s="32">
        <v>0</v>
      </c>
      <c r="D7" s="33">
        <v>54572.9</v>
      </c>
      <c r="E7" s="33">
        <v>0</v>
      </c>
      <c r="F7" s="34">
        <f>C7+D7-E7</f>
        <v>54572.9</v>
      </c>
      <c r="G7" s="35">
        <v>1420</v>
      </c>
    </row>
    <row r="8" spans="1:8" ht="16.2" thickBot="1" x14ac:dyDescent="0.35">
      <c r="A8" s="7"/>
      <c r="B8" s="31">
        <v>2</v>
      </c>
      <c r="C8" s="32">
        <v>500</v>
      </c>
      <c r="D8" s="8">
        <v>57306.9</v>
      </c>
      <c r="E8" s="8">
        <v>0</v>
      </c>
      <c r="F8" s="34">
        <f t="shared" ref="F8:F15" si="0">C8+D8-E8</f>
        <v>57806.9</v>
      </c>
      <c r="G8" s="35">
        <v>1420</v>
      </c>
    </row>
    <row r="9" spans="1:8" ht="16.2" thickBot="1" x14ac:dyDescent="0.35">
      <c r="A9" s="7"/>
      <c r="B9" s="31">
        <v>3</v>
      </c>
      <c r="C9" s="32">
        <v>345</v>
      </c>
      <c r="D9" s="6">
        <v>52547.839999999997</v>
      </c>
      <c r="E9" s="8">
        <v>0</v>
      </c>
      <c r="F9" s="34">
        <f t="shared" si="0"/>
        <v>52892.84</v>
      </c>
      <c r="G9" s="35">
        <v>1420</v>
      </c>
    </row>
    <row r="10" spans="1:8" ht="16.2" thickBot="1" x14ac:dyDescent="0.35">
      <c r="A10" s="7"/>
      <c r="B10" s="31">
        <v>4</v>
      </c>
      <c r="C10" s="32">
        <v>1000</v>
      </c>
      <c r="D10" s="6">
        <v>54194.58</v>
      </c>
      <c r="E10" s="8">
        <v>0</v>
      </c>
      <c r="F10" s="34">
        <f t="shared" si="0"/>
        <v>55194.58</v>
      </c>
      <c r="G10" s="35">
        <v>1420</v>
      </c>
    </row>
    <row r="11" spans="1:8" ht="16.2" thickBot="1" x14ac:dyDescent="0.35">
      <c r="A11" s="7"/>
      <c r="B11" s="31">
        <v>5</v>
      </c>
      <c r="C11" s="32">
        <v>0</v>
      </c>
      <c r="D11" s="6">
        <v>54570.48</v>
      </c>
      <c r="E11" s="8">
        <v>0</v>
      </c>
      <c r="F11" s="34">
        <f t="shared" si="0"/>
        <v>54570.48</v>
      </c>
      <c r="G11" s="35">
        <v>1420</v>
      </c>
    </row>
    <row r="12" spans="1:8" ht="16.2" thickBot="1" x14ac:dyDescent="0.35">
      <c r="A12" s="7"/>
      <c r="B12" s="31">
        <v>6</v>
      </c>
      <c r="C12" s="32">
        <v>50</v>
      </c>
      <c r="D12" s="6">
        <v>53575.67</v>
      </c>
      <c r="E12" s="8">
        <v>0</v>
      </c>
      <c r="F12" s="34">
        <f t="shared" si="0"/>
        <v>53625.67</v>
      </c>
      <c r="G12" s="35">
        <v>1420</v>
      </c>
    </row>
    <row r="13" spans="1:8" ht="16.2" thickBot="1" x14ac:dyDescent="0.35">
      <c r="A13" s="7"/>
      <c r="B13" s="31">
        <v>7</v>
      </c>
      <c r="C13" s="32">
        <v>0</v>
      </c>
      <c r="D13" s="6">
        <v>50977.22</v>
      </c>
      <c r="E13" s="8">
        <v>0</v>
      </c>
      <c r="F13" s="34">
        <f t="shared" si="0"/>
        <v>50977.22</v>
      </c>
      <c r="G13" s="35">
        <v>1420</v>
      </c>
    </row>
    <row r="14" spans="1:8" ht="16.2" thickBot="1" x14ac:dyDescent="0.35">
      <c r="A14" s="7"/>
      <c r="B14" s="31">
        <v>8</v>
      </c>
      <c r="C14" s="32">
        <v>600</v>
      </c>
      <c r="D14" s="6">
        <v>55029.07</v>
      </c>
      <c r="E14" s="8">
        <v>0</v>
      </c>
      <c r="F14" s="34">
        <f t="shared" si="0"/>
        <v>55629.07</v>
      </c>
      <c r="G14" s="35">
        <v>1420</v>
      </c>
    </row>
    <row r="15" spans="1:8" ht="16.2" thickBot="1" x14ac:dyDescent="0.35">
      <c r="A15" s="7"/>
      <c r="B15" s="31">
        <v>9</v>
      </c>
      <c r="C15" s="32">
        <v>700</v>
      </c>
      <c r="D15" s="6">
        <v>53349.760000000002</v>
      </c>
      <c r="E15" s="8">
        <v>0</v>
      </c>
      <c r="F15" s="34">
        <f t="shared" si="0"/>
        <v>54049.760000000002</v>
      </c>
      <c r="G15" s="35">
        <v>1420</v>
      </c>
    </row>
    <row r="16" spans="1:8" ht="15.6" customHeight="1" thickBot="1" x14ac:dyDescent="0.35">
      <c r="A16" s="7"/>
      <c r="B16" s="36" t="s">
        <v>2</v>
      </c>
      <c r="C16" s="37">
        <f>SUM(C7:C15)</f>
        <v>3195</v>
      </c>
      <c r="D16" s="38">
        <f>SUM(D7:D15)</f>
        <v>486124.42</v>
      </c>
      <c r="E16" s="43">
        <v>0</v>
      </c>
      <c r="F16" s="38">
        <f>SUM(F7:F15)</f>
        <v>489319.42</v>
      </c>
      <c r="G16" s="38">
        <f>SUM(G7:G15)</f>
        <v>12780</v>
      </c>
      <c r="H16" s="16"/>
    </row>
    <row r="17" spans="1:8" ht="16.2" thickBot="1" x14ac:dyDescent="0.35">
      <c r="A17" s="7"/>
      <c r="B17" s="31">
        <v>10</v>
      </c>
      <c r="C17" s="32">
        <v>0</v>
      </c>
      <c r="D17" s="6">
        <v>58286.96</v>
      </c>
      <c r="E17" s="8">
        <v>0</v>
      </c>
      <c r="F17" s="34">
        <f>C17+D17-E17</f>
        <v>58286.96</v>
      </c>
      <c r="G17" s="35">
        <f>F17*5%</f>
        <v>2914.348</v>
      </c>
    </row>
    <row r="18" spans="1:8" ht="16.2" thickBot="1" x14ac:dyDescent="0.35">
      <c r="A18" s="7"/>
      <c r="B18" s="31">
        <v>11</v>
      </c>
      <c r="C18" s="32">
        <v>500</v>
      </c>
      <c r="D18" s="6">
        <v>61438.39</v>
      </c>
      <c r="E18" s="8">
        <v>0</v>
      </c>
      <c r="F18" s="34">
        <f t="shared" ref="F18:F19" si="1">C18+D18-E18</f>
        <v>61938.39</v>
      </c>
      <c r="G18" s="35">
        <f>F18*5%</f>
        <v>3096.9195</v>
      </c>
    </row>
    <row r="19" spans="1:8" ht="16.2" thickBot="1" x14ac:dyDescent="0.35">
      <c r="A19" s="7"/>
      <c r="B19" s="31">
        <v>12</v>
      </c>
      <c r="C19" s="32">
        <v>0</v>
      </c>
      <c r="D19" s="35">
        <v>0</v>
      </c>
      <c r="E19" s="44">
        <v>0</v>
      </c>
      <c r="F19" s="34">
        <f t="shared" si="1"/>
        <v>0</v>
      </c>
      <c r="G19" s="35">
        <v>0</v>
      </c>
    </row>
    <row r="20" spans="1:8" ht="16.2" thickBot="1" x14ac:dyDescent="0.35">
      <c r="A20" s="7"/>
      <c r="B20" s="36" t="s">
        <v>3</v>
      </c>
      <c r="C20" s="37">
        <f>SUM(C17:C19)</f>
        <v>500</v>
      </c>
      <c r="D20" s="38">
        <f>D17+D18</f>
        <v>119725.35</v>
      </c>
      <c r="E20" s="43">
        <v>0</v>
      </c>
      <c r="F20" s="38">
        <f>F17+F18+F19</f>
        <v>120225.35</v>
      </c>
      <c r="G20" s="38">
        <f>F20*5%</f>
        <v>6011.2675000000008</v>
      </c>
      <c r="H20" s="16"/>
    </row>
    <row r="21" spans="1:8" ht="16.2" thickBot="1" x14ac:dyDescent="0.35">
      <c r="A21" s="5"/>
      <c r="B21" s="39" t="s">
        <v>4</v>
      </c>
      <c r="C21" s="40">
        <f>C20+C16</f>
        <v>3695</v>
      </c>
      <c r="D21" s="41">
        <f>D20+D16</f>
        <v>605849.77</v>
      </c>
      <c r="E21" s="45">
        <v>0</v>
      </c>
      <c r="F21" s="41">
        <f>F20+F16</f>
        <v>609544.77</v>
      </c>
      <c r="G21" s="41">
        <f>G16+G20</f>
        <v>18791.267500000002</v>
      </c>
    </row>
  </sheetData>
  <autoFilter ref="B3:G21" xr:uid="{DAAB2B72-3183-430C-9476-0E6BACD4A1E6}">
    <filterColumn colId="0" showButton="0"/>
    <filterColumn colId="1" hiddenButton="1" showButton="0"/>
    <filterColumn colId="2" showButton="0"/>
    <filterColumn colId="3" hiddenButton="1" showButton="0"/>
  </autoFilter>
  <mergeCells count="2">
    <mergeCell ref="B1:D1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A62A-C374-42B0-8584-2082B704F7A4}">
  <dimension ref="B2:E44"/>
  <sheetViews>
    <sheetView workbookViewId="0">
      <selection activeCell="D2" sqref="D2"/>
    </sheetView>
  </sheetViews>
  <sheetFormatPr defaultRowHeight="14.4" x14ac:dyDescent="0.3"/>
  <cols>
    <col min="2" max="2" width="13.33203125" customWidth="1"/>
    <col min="3" max="3" width="13.77734375" customWidth="1"/>
    <col min="4" max="4" width="14.109375" customWidth="1"/>
    <col min="5" max="5" width="12.6640625" customWidth="1"/>
  </cols>
  <sheetData>
    <row r="2" spans="2:5" x14ac:dyDescent="0.3">
      <c r="B2" s="17" t="s">
        <v>7</v>
      </c>
    </row>
    <row r="4" spans="2:5" x14ac:dyDescent="0.3">
      <c r="B4" t="s">
        <v>8</v>
      </c>
    </row>
    <row r="5" spans="2:5" x14ac:dyDescent="0.3">
      <c r="B5" s="10">
        <v>-1625.09</v>
      </c>
      <c r="C5" s="11">
        <v>-1928.35</v>
      </c>
      <c r="D5" s="12">
        <v>-1789.32</v>
      </c>
    </row>
    <row r="6" spans="2:5" x14ac:dyDescent="0.3">
      <c r="B6" s="10">
        <v>-897.75</v>
      </c>
      <c r="C6" s="11">
        <v>-17175.349999999999</v>
      </c>
      <c r="D6" s="12">
        <v>-19364.45</v>
      </c>
    </row>
    <row r="7" spans="2:5" x14ac:dyDescent="0.3">
      <c r="B7" s="10">
        <v>-1245.99</v>
      </c>
      <c r="C7" s="11">
        <v>-1018.91</v>
      </c>
      <c r="D7" s="12">
        <v>-795.35</v>
      </c>
    </row>
    <row r="8" spans="2:5" x14ac:dyDescent="0.3">
      <c r="B8" s="10">
        <v>-4938.5</v>
      </c>
      <c r="D8" s="12">
        <v>-200</v>
      </c>
    </row>
    <row r="9" spans="2:5" x14ac:dyDescent="0.3">
      <c r="B9" s="10">
        <v>-500</v>
      </c>
    </row>
    <row r="10" spans="2:5" x14ac:dyDescent="0.3">
      <c r="B10" s="13">
        <f>SUM(B5:B9)</f>
        <v>-9207.33</v>
      </c>
      <c r="C10" s="14">
        <f>SUM(C5:C9)</f>
        <v>-20122.609999999997</v>
      </c>
      <c r="D10" s="15">
        <f>SUM(D5:D9)</f>
        <v>-22149.119999999999</v>
      </c>
      <c r="E10" s="16">
        <f>SUM(B10:D10)</f>
        <v>-51479.06</v>
      </c>
    </row>
    <row r="12" spans="2:5" x14ac:dyDescent="0.3">
      <c r="B12" t="s">
        <v>9</v>
      </c>
    </row>
    <row r="13" spans="2:5" x14ac:dyDescent="0.3">
      <c r="B13" s="10">
        <v>-10000</v>
      </c>
      <c r="C13" s="11">
        <v>-12000</v>
      </c>
      <c r="D13" s="12">
        <v>-8000</v>
      </c>
    </row>
    <row r="14" spans="2:5" x14ac:dyDescent="0.3">
      <c r="B14" s="10">
        <v>-3119.55</v>
      </c>
      <c r="C14" s="11">
        <v>-2156.0100000000002</v>
      </c>
      <c r="D14" s="12">
        <v>-2158.02</v>
      </c>
    </row>
    <row r="15" spans="2:5" x14ac:dyDescent="0.3">
      <c r="B15" s="10">
        <v>-200</v>
      </c>
      <c r="C15" s="11"/>
      <c r="D15" s="12">
        <v>-100</v>
      </c>
    </row>
    <row r="16" spans="2:5" x14ac:dyDescent="0.3">
      <c r="B16" s="13">
        <f>SUM(B13:B15)</f>
        <v>-13319.55</v>
      </c>
      <c r="C16" s="14">
        <f>SUM(C13:C15)</f>
        <v>-14156.01</v>
      </c>
      <c r="D16" s="15">
        <f>SUM(D13:D15)</f>
        <v>-10258.02</v>
      </c>
      <c r="E16" s="16">
        <f>SUM(B16:D16)</f>
        <v>-37733.58</v>
      </c>
    </row>
    <row r="18" spans="2:5" x14ac:dyDescent="0.3">
      <c r="B18" t="s">
        <v>10</v>
      </c>
    </row>
    <row r="19" spans="2:5" x14ac:dyDescent="0.3">
      <c r="B19" s="10">
        <v>-1589.49</v>
      </c>
      <c r="C19" s="11">
        <v>-1513.48</v>
      </c>
      <c r="D19" s="12">
        <v>-1167.55</v>
      </c>
    </row>
    <row r="20" spans="2:5" x14ac:dyDescent="0.3">
      <c r="B20" s="10">
        <v>-26004.21</v>
      </c>
      <c r="C20" s="11">
        <v>-28525.72</v>
      </c>
      <c r="D20" s="12">
        <v>-20116.39</v>
      </c>
    </row>
    <row r="21" spans="2:5" x14ac:dyDescent="0.3">
      <c r="B21" s="13">
        <f>SUM(B19:B20)</f>
        <v>-27593.7</v>
      </c>
      <c r="C21" s="14">
        <f>SUM(C19:C20)</f>
        <v>-30039.200000000001</v>
      </c>
      <c r="D21" s="15">
        <f>SUM(D19:D20)</f>
        <v>-21283.94</v>
      </c>
      <c r="E21" s="16">
        <f>SUM(B21:D21)</f>
        <v>-78916.84</v>
      </c>
    </row>
    <row r="23" spans="2:5" x14ac:dyDescent="0.3">
      <c r="B23" t="s">
        <v>11</v>
      </c>
    </row>
    <row r="24" spans="2:5" x14ac:dyDescent="0.3">
      <c r="B24" s="10">
        <v>-2535.41</v>
      </c>
      <c r="C24" s="11">
        <v>-2384.94</v>
      </c>
      <c r="D24" s="12">
        <v>-2133.94</v>
      </c>
    </row>
    <row r="25" spans="2:5" x14ac:dyDescent="0.3">
      <c r="B25" s="10">
        <v>-61088.85</v>
      </c>
      <c r="C25" s="11">
        <v>-18564.259999999998</v>
      </c>
      <c r="D25" s="12">
        <v>-48718.86</v>
      </c>
    </row>
    <row r="26" spans="2:5" x14ac:dyDescent="0.3">
      <c r="B26" s="10">
        <v>-964.56</v>
      </c>
      <c r="C26" s="11">
        <v>-43682.15</v>
      </c>
      <c r="D26" s="12"/>
    </row>
    <row r="27" spans="2:5" x14ac:dyDescent="0.3">
      <c r="B27" s="13">
        <f>SUM(B24:B26)</f>
        <v>-64588.819999999992</v>
      </c>
      <c r="C27" s="14">
        <f>SUM(C24:C26)</f>
        <v>-64631.35</v>
      </c>
      <c r="D27" s="15">
        <f>SUM(D24:D26)</f>
        <v>-50852.800000000003</v>
      </c>
      <c r="E27" s="16">
        <f>SUM(B27:D27)</f>
        <v>-180072.96999999997</v>
      </c>
    </row>
    <row r="29" spans="2:5" x14ac:dyDescent="0.3">
      <c r="B29" t="s">
        <v>12</v>
      </c>
    </row>
    <row r="30" spans="2:5" x14ac:dyDescent="0.3">
      <c r="B30" s="10">
        <v>-499.18</v>
      </c>
      <c r="C30" s="11">
        <v>-5201.68</v>
      </c>
      <c r="E30">
        <f>SUM(B30:D30)</f>
        <v>-5700.8600000000006</v>
      </c>
    </row>
    <row r="32" spans="2:5" x14ac:dyDescent="0.3">
      <c r="B32" t="s">
        <v>13</v>
      </c>
    </row>
    <row r="33" spans="2:5" x14ac:dyDescent="0.3">
      <c r="B33" s="10">
        <v>-22767.200000000001</v>
      </c>
      <c r="C33" s="11">
        <v>-16652.84</v>
      </c>
      <c r="E33">
        <f>SUM(B33:D33)</f>
        <v>-39420.04</v>
      </c>
    </row>
    <row r="35" spans="2:5" x14ac:dyDescent="0.3">
      <c r="B35" t="s">
        <v>14</v>
      </c>
    </row>
    <row r="36" spans="2:5" x14ac:dyDescent="0.3">
      <c r="B36" s="10">
        <v>-2762.72</v>
      </c>
    </row>
    <row r="38" spans="2:5" x14ac:dyDescent="0.3">
      <c r="B38" t="s">
        <v>15</v>
      </c>
    </row>
    <row r="39" spans="2:5" x14ac:dyDescent="0.3">
      <c r="B39" s="10">
        <v>-3960.08</v>
      </c>
      <c r="C39" s="11">
        <v>-3008.74</v>
      </c>
      <c r="D39" s="12">
        <v>-2184.81</v>
      </c>
      <c r="E39">
        <f>SUM(B39:D39)</f>
        <v>-9153.6299999999992</v>
      </c>
    </row>
    <row r="41" spans="2:5" x14ac:dyDescent="0.3">
      <c r="B41" t="s">
        <v>16</v>
      </c>
    </row>
    <row r="42" spans="2:5" x14ac:dyDescent="0.3">
      <c r="B42" s="10">
        <v>-7043.22</v>
      </c>
      <c r="C42" s="11">
        <v>-4784.72</v>
      </c>
      <c r="D42" s="12">
        <v>-6156.97</v>
      </c>
      <c r="E42">
        <f>SUM(B42:D42)</f>
        <v>-17984.91</v>
      </c>
    </row>
    <row r="44" spans="2:5" x14ac:dyDescent="0.3">
      <c r="B44" s="16">
        <f>B42+B39+B36+B33+B30+B27+B21+B16+B10</f>
        <v>-151741.79999999999</v>
      </c>
      <c r="C44" s="16">
        <f>C42+C39+C33+C30+C27+C21+C16+C10</f>
        <v>-158597.15</v>
      </c>
      <c r="D44" s="16">
        <f>D42+D39+D27+D21+D16+D10</f>
        <v>-112885.66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632F-2677-4D6B-8A1D-1A263992596D}">
  <dimension ref="B2:E59"/>
  <sheetViews>
    <sheetView workbookViewId="0">
      <selection activeCell="D57" sqref="D57"/>
    </sheetView>
  </sheetViews>
  <sheetFormatPr defaultRowHeight="14.4" x14ac:dyDescent="0.3"/>
  <cols>
    <col min="2" max="3" width="12.5546875" customWidth="1"/>
    <col min="4" max="4" width="11.88671875" customWidth="1"/>
    <col min="5" max="5" width="10.21875" customWidth="1"/>
  </cols>
  <sheetData>
    <row r="2" spans="2:5" x14ac:dyDescent="0.3">
      <c r="B2" s="17" t="s">
        <v>17</v>
      </c>
    </row>
    <row r="4" spans="2:5" x14ac:dyDescent="0.3">
      <c r="B4" s="18" t="s">
        <v>18</v>
      </c>
      <c r="C4" s="18" t="s">
        <v>19</v>
      </c>
      <c r="D4" s="18" t="s">
        <v>20</v>
      </c>
      <c r="E4" s="16"/>
    </row>
    <row r="5" spans="2:5" x14ac:dyDescent="0.3">
      <c r="B5" s="16"/>
      <c r="C5" s="16"/>
      <c r="D5" s="16"/>
      <c r="E5" s="16"/>
    </row>
    <row r="6" spans="2:5" x14ac:dyDescent="0.3">
      <c r="B6" s="18" t="s">
        <v>21</v>
      </c>
      <c r="C6" s="16" t="s">
        <v>22</v>
      </c>
      <c r="D6" s="16"/>
      <c r="E6" s="16"/>
    </row>
    <row r="7" spans="2:5" x14ac:dyDescent="0.3">
      <c r="B7" s="13">
        <v>-36065.11</v>
      </c>
      <c r="C7" s="19">
        <v>-693.55</v>
      </c>
      <c r="D7" s="20">
        <v>-1497.96</v>
      </c>
      <c r="E7" s="16"/>
    </row>
    <row r="8" spans="2:5" x14ac:dyDescent="0.3">
      <c r="B8" s="13">
        <v>-1597.04</v>
      </c>
      <c r="C8" s="19">
        <v>-31158.58</v>
      </c>
      <c r="D8" s="20">
        <v>-156.75</v>
      </c>
      <c r="E8" s="16"/>
    </row>
    <row r="9" spans="2:5" x14ac:dyDescent="0.3">
      <c r="B9" s="16"/>
      <c r="C9" s="19">
        <v>-1503.14</v>
      </c>
      <c r="D9" s="20">
        <v>-9727.58</v>
      </c>
      <c r="E9" s="16"/>
    </row>
    <row r="10" spans="2:5" x14ac:dyDescent="0.3">
      <c r="B10" s="16"/>
      <c r="C10" s="16"/>
      <c r="D10" s="20">
        <v>-308.54000000000002</v>
      </c>
      <c r="E10" s="16"/>
    </row>
    <row r="11" spans="2:5" x14ac:dyDescent="0.3">
      <c r="B11" s="16"/>
      <c r="C11" s="16"/>
      <c r="D11" s="20">
        <v>-2158.35</v>
      </c>
      <c r="E11" s="16"/>
    </row>
    <row r="12" spans="2:5" x14ac:dyDescent="0.3">
      <c r="B12" s="16"/>
      <c r="C12" s="16"/>
      <c r="D12" s="20">
        <v>-10473.040000000001</v>
      </c>
      <c r="E12" s="16"/>
    </row>
    <row r="13" spans="2:5" x14ac:dyDescent="0.3">
      <c r="B13" s="16"/>
      <c r="C13" s="16"/>
      <c r="D13" s="20">
        <v>-1643.09</v>
      </c>
      <c r="E13" s="16"/>
    </row>
    <row r="14" spans="2:5" x14ac:dyDescent="0.3">
      <c r="B14" s="13">
        <f>SUM(B7:B13)</f>
        <v>-37662.15</v>
      </c>
      <c r="C14" s="19">
        <f>SUM(C7:C13)</f>
        <v>-33355.270000000004</v>
      </c>
      <c r="D14" s="20">
        <f>SUM(D7:D13)</f>
        <v>-25965.31</v>
      </c>
      <c r="E14" s="16">
        <f>SUM(B14:D14)</f>
        <v>-96982.73000000001</v>
      </c>
    </row>
    <row r="15" spans="2:5" x14ac:dyDescent="0.3">
      <c r="B15" s="16"/>
      <c r="C15" s="16"/>
      <c r="D15" s="16"/>
      <c r="E15" s="16"/>
    </row>
    <row r="16" spans="2:5" x14ac:dyDescent="0.3">
      <c r="B16" s="16" t="s">
        <v>23</v>
      </c>
      <c r="C16" s="16" t="s">
        <v>24</v>
      </c>
      <c r="D16" s="16"/>
      <c r="E16" s="16"/>
    </row>
    <row r="17" spans="2:5" x14ac:dyDescent="0.3">
      <c r="B17" s="13">
        <v>-1082.8499999999999</v>
      </c>
      <c r="C17" s="19">
        <v>-25849.32</v>
      </c>
      <c r="D17" s="20">
        <v>-575.70000000000005</v>
      </c>
      <c r="E17" s="16"/>
    </row>
    <row r="18" spans="2:5" x14ac:dyDescent="0.3">
      <c r="B18" s="13">
        <v>-26915.79</v>
      </c>
      <c r="C18" s="19">
        <v>-1295.56</v>
      </c>
      <c r="D18" s="20">
        <v>-5603.67</v>
      </c>
      <c r="E18" s="16"/>
    </row>
    <row r="19" spans="2:5" x14ac:dyDescent="0.3">
      <c r="B19" s="16"/>
      <c r="C19" s="16"/>
      <c r="D19" s="20">
        <v>-552.30999999999995</v>
      </c>
      <c r="E19" s="16"/>
    </row>
    <row r="20" spans="2:5" x14ac:dyDescent="0.3">
      <c r="B20" s="16"/>
      <c r="C20" s="16"/>
      <c r="D20" s="20">
        <v>-4205.24</v>
      </c>
      <c r="E20" s="16"/>
    </row>
    <row r="21" spans="2:5" x14ac:dyDescent="0.3">
      <c r="B21" s="16"/>
      <c r="C21" s="16"/>
      <c r="D21" s="20">
        <v>-1337.96</v>
      </c>
      <c r="E21" s="16"/>
    </row>
    <row r="22" spans="2:5" x14ac:dyDescent="0.3">
      <c r="B22" s="16"/>
      <c r="C22" s="16"/>
      <c r="D22" s="20">
        <v>-12000</v>
      </c>
      <c r="E22" s="16"/>
    </row>
    <row r="23" spans="2:5" x14ac:dyDescent="0.3">
      <c r="B23" s="13">
        <f>SUM(B17:B22)</f>
        <v>-27998.639999999999</v>
      </c>
      <c r="C23" s="19">
        <f>SUM(C17:C22)</f>
        <v>-27144.880000000001</v>
      </c>
      <c r="D23" s="20">
        <f>SUM(D17:D22)</f>
        <v>-24274.880000000001</v>
      </c>
      <c r="E23" s="16">
        <f>SUM(B23:D23)</f>
        <v>-79418.400000000009</v>
      </c>
    </row>
    <row r="24" spans="2:5" x14ac:dyDescent="0.3">
      <c r="B24" s="16"/>
      <c r="C24" s="16"/>
      <c r="D24" s="16"/>
      <c r="E24" s="16"/>
    </row>
    <row r="25" spans="2:5" x14ac:dyDescent="0.3">
      <c r="B25" s="16" t="s">
        <v>25</v>
      </c>
      <c r="C25" s="16" t="s">
        <v>26</v>
      </c>
      <c r="D25" s="16"/>
      <c r="E25" s="16"/>
    </row>
    <row r="26" spans="2:5" x14ac:dyDescent="0.3">
      <c r="B26" s="13">
        <v>-21455.03</v>
      </c>
      <c r="C26" s="19">
        <v>-30428.959999999999</v>
      </c>
      <c r="D26" s="20">
        <v>-2294.6799999999998</v>
      </c>
      <c r="E26" s="16"/>
    </row>
    <row r="27" spans="2:5" x14ac:dyDescent="0.3">
      <c r="B27" s="13">
        <v>-35784.230000000003</v>
      </c>
      <c r="C27" s="19">
        <v>-31564.25</v>
      </c>
      <c r="D27" s="20">
        <v>-10612.87</v>
      </c>
      <c r="E27" s="16"/>
    </row>
    <row r="28" spans="2:5" x14ac:dyDescent="0.3">
      <c r="B28" s="13">
        <v>-2159.08</v>
      </c>
      <c r="C28" s="19">
        <v>-2164.85</v>
      </c>
      <c r="D28" s="20">
        <v>-3269.63</v>
      </c>
      <c r="E28" s="16"/>
    </row>
    <row r="29" spans="2:5" x14ac:dyDescent="0.3">
      <c r="B29" s="13">
        <v>-14897.56</v>
      </c>
      <c r="C29" s="16"/>
      <c r="D29" s="20">
        <v>-13604.71</v>
      </c>
      <c r="E29" s="16"/>
    </row>
    <row r="30" spans="2:5" x14ac:dyDescent="0.3">
      <c r="B30" s="16"/>
      <c r="C30" s="16"/>
      <c r="D30" s="20">
        <v>-2310.91</v>
      </c>
      <c r="E30" s="16"/>
    </row>
    <row r="31" spans="2:5" x14ac:dyDescent="0.3">
      <c r="B31" s="16"/>
      <c r="C31" s="16"/>
      <c r="D31" s="20">
        <v>-15894.25</v>
      </c>
      <c r="E31" s="16"/>
    </row>
    <row r="32" spans="2:5" x14ac:dyDescent="0.3">
      <c r="B32" s="16"/>
      <c r="C32" s="16"/>
      <c r="D32" s="20">
        <v>-10561.24</v>
      </c>
      <c r="E32" s="16"/>
    </row>
    <row r="33" spans="2:5" x14ac:dyDescent="0.3">
      <c r="B33" s="13">
        <f>SUM(B26:B32)</f>
        <v>-74295.900000000009</v>
      </c>
      <c r="C33" s="19">
        <f>SUM(C26:C32)</f>
        <v>-64158.06</v>
      </c>
      <c r="D33" s="20">
        <f>SUM(D26:D32)</f>
        <v>-58548.29</v>
      </c>
      <c r="E33" s="16">
        <f>SUM(B33:D33)</f>
        <v>-197002.25000000003</v>
      </c>
    </row>
    <row r="34" spans="2:5" x14ac:dyDescent="0.3">
      <c r="B34" s="16"/>
      <c r="C34" s="16"/>
      <c r="D34" s="16"/>
      <c r="E34" s="16"/>
    </row>
    <row r="35" spans="2:5" x14ac:dyDescent="0.3">
      <c r="B35" s="16" t="s">
        <v>27</v>
      </c>
      <c r="C35" s="16" t="s">
        <v>28</v>
      </c>
      <c r="D35" s="16"/>
      <c r="E35" s="16"/>
    </row>
    <row r="36" spans="2:5" x14ac:dyDescent="0.3">
      <c r="B36" s="13">
        <v>-4418.8900000000003</v>
      </c>
      <c r="C36" s="19">
        <v>-3350.14</v>
      </c>
      <c r="D36" s="20">
        <v>-374.49</v>
      </c>
      <c r="E36" s="16"/>
    </row>
    <row r="37" spans="2:5" x14ac:dyDescent="0.3">
      <c r="B37" s="13">
        <v>-10000</v>
      </c>
      <c r="C37" s="19">
        <v>-10000</v>
      </c>
      <c r="D37" s="20">
        <v>-2431.9</v>
      </c>
      <c r="E37" s="16"/>
    </row>
    <row r="38" spans="2:5" x14ac:dyDescent="0.3">
      <c r="B38" s="16"/>
      <c r="C38" s="16"/>
      <c r="D38" s="20">
        <v>-539.58000000000004</v>
      </c>
      <c r="E38" s="16"/>
    </row>
    <row r="39" spans="2:5" x14ac:dyDescent="0.3">
      <c r="B39" s="16"/>
      <c r="C39" s="16"/>
      <c r="D39" s="20">
        <v>-2952.52</v>
      </c>
      <c r="E39" s="16"/>
    </row>
    <row r="40" spans="2:5" x14ac:dyDescent="0.3">
      <c r="B40" s="16"/>
      <c r="C40" s="16"/>
      <c r="D40" s="20">
        <v>-5100</v>
      </c>
      <c r="E40" s="16"/>
    </row>
    <row r="41" spans="2:5" x14ac:dyDescent="0.3">
      <c r="B41" s="13">
        <f>SUM(B36:B40)</f>
        <v>-14418.89</v>
      </c>
      <c r="C41" s="19">
        <f>SUM(C36:C40)</f>
        <v>-13350.14</v>
      </c>
      <c r="D41" s="20">
        <f>SUM(D36:D40)</f>
        <v>-11398.49</v>
      </c>
      <c r="E41" s="16">
        <f>SUM(B41:D41)</f>
        <v>-39167.519999999997</v>
      </c>
    </row>
    <row r="42" spans="2:5" x14ac:dyDescent="0.3">
      <c r="B42" s="16"/>
      <c r="C42" s="16"/>
      <c r="D42" s="16"/>
      <c r="E42" s="16"/>
    </row>
    <row r="43" spans="2:5" x14ac:dyDescent="0.3">
      <c r="B43" s="16" t="s">
        <v>29</v>
      </c>
      <c r="C43" s="16" t="s">
        <v>30</v>
      </c>
      <c r="D43" s="16"/>
      <c r="E43" s="16"/>
    </row>
    <row r="44" spans="2:5" x14ac:dyDescent="0.3">
      <c r="B44" s="13">
        <v>-4125.2299999999996</v>
      </c>
      <c r="C44" s="19">
        <v>-1783.53</v>
      </c>
      <c r="D44" s="20">
        <v>-599.91999999999996</v>
      </c>
      <c r="E44" s="16"/>
    </row>
    <row r="45" spans="2:5" x14ac:dyDescent="0.3">
      <c r="B45" s="16"/>
      <c r="C45" s="16"/>
      <c r="D45" s="20">
        <v>-2880.5</v>
      </c>
      <c r="E45" s="16"/>
    </row>
    <row r="46" spans="2:5" x14ac:dyDescent="0.3">
      <c r="B46" s="13">
        <f>SUM(B44:B45)</f>
        <v>-4125.2299999999996</v>
      </c>
      <c r="C46" s="19">
        <f>SUM(C44:C45)</f>
        <v>-1783.53</v>
      </c>
      <c r="D46" s="20">
        <f>SUM(D44:D45)</f>
        <v>-3480.42</v>
      </c>
      <c r="E46" s="16">
        <f>SUM(B46:D46)</f>
        <v>-9389.18</v>
      </c>
    </row>
    <row r="47" spans="2:5" x14ac:dyDescent="0.3">
      <c r="B47" s="16"/>
      <c r="C47" s="16"/>
      <c r="D47" s="16"/>
      <c r="E47" s="16"/>
    </row>
    <row r="48" spans="2:5" x14ac:dyDescent="0.3">
      <c r="B48" s="16" t="s">
        <v>31</v>
      </c>
      <c r="C48" s="16" t="s">
        <v>32</v>
      </c>
      <c r="D48" s="16"/>
      <c r="E48" s="16"/>
    </row>
    <row r="49" spans="2:5" x14ac:dyDescent="0.3">
      <c r="B49" s="13">
        <v>-2154.56</v>
      </c>
      <c r="C49" s="19">
        <v>-4450.26</v>
      </c>
      <c r="D49" s="16"/>
      <c r="E49" s="16"/>
    </row>
    <row r="50" spans="2:5" x14ac:dyDescent="0.3">
      <c r="B50" s="13">
        <f>SUM(B49)</f>
        <v>-2154.56</v>
      </c>
      <c r="C50" s="19">
        <f>SUM(C49)</f>
        <v>-4450.26</v>
      </c>
      <c r="D50" s="16"/>
      <c r="E50" s="16">
        <f>SUM(B50:D50)</f>
        <v>-6604.82</v>
      </c>
    </row>
    <row r="51" spans="2:5" x14ac:dyDescent="0.3">
      <c r="B51" s="16"/>
      <c r="C51" s="16"/>
      <c r="D51" s="16"/>
      <c r="E51" s="16"/>
    </row>
    <row r="52" spans="2:5" x14ac:dyDescent="0.3">
      <c r="B52" s="16"/>
      <c r="C52" s="16"/>
      <c r="D52" s="16"/>
      <c r="E52" s="16"/>
    </row>
    <row r="53" spans="2:5" x14ac:dyDescent="0.3">
      <c r="B53" s="16" t="s">
        <v>33</v>
      </c>
      <c r="C53" s="16" t="s">
        <v>34</v>
      </c>
      <c r="D53" s="16"/>
      <c r="E53" s="16"/>
    </row>
    <row r="54" spans="2:5" x14ac:dyDescent="0.3">
      <c r="B54" s="13">
        <v>-4800.7700000000004</v>
      </c>
      <c r="C54" s="19">
        <v>-6891.73</v>
      </c>
      <c r="D54" s="20">
        <v>-85.5</v>
      </c>
      <c r="E54" s="16"/>
    </row>
    <row r="55" spans="2:5" x14ac:dyDescent="0.3">
      <c r="B55" s="16"/>
      <c r="C55" s="16"/>
      <c r="D55" s="20">
        <v>-1209.4000000000001</v>
      </c>
      <c r="E55" s="16"/>
    </row>
    <row r="56" spans="2:5" x14ac:dyDescent="0.3">
      <c r="B56" s="16"/>
      <c r="C56" s="16"/>
      <c r="D56" s="20">
        <v>-2984.98</v>
      </c>
      <c r="E56" s="16"/>
    </row>
    <row r="57" spans="2:5" x14ac:dyDescent="0.3">
      <c r="B57" s="13">
        <f>SUM(B54:B56)</f>
        <v>-4800.7700000000004</v>
      </c>
      <c r="C57" s="19">
        <f>SUM(C54:C56)</f>
        <v>-6891.73</v>
      </c>
      <c r="D57" s="20">
        <f>SUM(D54:D56)</f>
        <v>-4279.88</v>
      </c>
      <c r="E57" s="16">
        <f>SUM(B57:D57)</f>
        <v>-15972.380000000001</v>
      </c>
    </row>
    <row r="58" spans="2:5" x14ac:dyDescent="0.3">
      <c r="B58" s="16"/>
      <c r="C58" s="16"/>
      <c r="D58" s="16"/>
      <c r="E58" s="16"/>
    </row>
    <row r="59" spans="2:5" x14ac:dyDescent="0.3">
      <c r="B59" s="13">
        <f>B57+B50+B46+B41+B33+B23+B14</f>
        <v>-165456.14000000001</v>
      </c>
      <c r="C59" s="19">
        <f>C57+C50+C46+C41+C33+C23+C14</f>
        <v>-151133.87</v>
      </c>
      <c r="D59" s="20">
        <f>D57+D46+D41+D33+D23+D14</f>
        <v>-127947.27</v>
      </c>
      <c r="E59" s="16">
        <f>SUM(E6:E57)</f>
        <v>-444537.28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E4F1-AD54-4431-A6B1-9112E7214901}">
  <dimension ref="B2:B32"/>
  <sheetViews>
    <sheetView topLeftCell="A19" workbookViewId="0">
      <selection activeCell="B26" sqref="B26"/>
    </sheetView>
  </sheetViews>
  <sheetFormatPr defaultRowHeight="14.4" x14ac:dyDescent="0.3"/>
  <sheetData>
    <row r="2" spans="2:2" x14ac:dyDescent="0.3">
      <c r="B2" s="17" t="s">
        <v>35</v>
      </c>
    </row>
    <row r="4" spans="2:2" x14ac:dyDescent="0.3">
      <c r="B4" s="21" t="s">
        <v>8</v>
      </c>
    </row>
    <row r="5" spans="2:2" x14ac:dyDescent="0.3">
      <c r="B5" s="22">
        <v>-1691.51</v>
      </c>
    </row>
    <row r="6" spans="2:2" x14ac:dyDescent="0.3">
      <c r="B6" s="20">
        <v>-6709.95</v>
      </c>
    </row>
    <row r="7" spans="2:2" x14ac:dyDescent="0.3">
      <c r="B7" s="16">
        <f>SUM(B5:B6)</f>
        <v>-8401.4599999999991</v>
      </c>
    </row>
    <row r="9" spans="2:2" x14ac:dyDescent="0.3">
      <c r="B9" t="s">
        <v>12</v>
      </c>
    </row>
    <row r="10" spans="2:2" x14ac:dyDescent="0.3">
      <c r="B10" s="20">
        <v>-11.7</v>
      </c>
    </row>
    <row r="12" spans="2:2" x14ac:dyDescent="0.3">
      <c r="B12" t="s">
        <v>15</v>
      </c>
    </row>
    <row r="13" spans="2:2" x14ac:dyDescent="0.3">
      <c r="B13" s="20">
        <v>-684</v>
      </c>
    </row>
    <row r="16" spans="2:2" x14ac:dyDescent="0.3">
      <c r="B16" t="s">
        <v>16</v>
      </c>
    </row>
    <row r="17" spans="2:2" x14ac:dyDescent="0.3">
      <c r="B17" s="20">
        <v>-788.59</v>
      </c>
    </row>
    <row r="20" spans="2:2" x14ac:dyDescent="0.3">
      <c r="B20" t="s">
        <v>10</v>
      </c>
    </row>
    <row r="21" spans="2:2" x14ac:dyDescent="0.3">
      <c r="B21" s="20">
        <v>-1639.18</v>
      </c>
    </row>
    <row r="25" spans="2:2" x14ac:dyDescent="0.3">
      <c r="B25" t="s">
        <v>9</v>
      </c>
    </row>
    <row r="26" spans="2:2" x14ac:dyDescent="0.3">
      <c r="B26" s="20">
        <v>-1677.48</v>
      </c>
    </row>
    <row r="29" spans="2:2" x14ac:dyDescent="0.3">
      <c r="B29" t="s">
        <v>11</v>
      </c>
    </row>
    <row r="30" spans="2:2" x14ac:dyDescent="0.3">
      <c r="B30" s="20">
        <v>-9481.2900000000009</v>
      </c>
    </row>
    <row r="32" spans="2:2" x14ac:dyDescent="0.3">
      <c r="B32" s="16">
        <f>B30+B26+B21+B17+B13+B10+B7</f>
        <v>-22683.7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2025-01-28T13:30:56Z</dcterms:modified>
</cp:coreProperties>
</file>